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maxje\Desktop\"/>
    </mc:Choice>
  </mc:AlternateContent>
  <xr:revisionPtr revIDLastSave="0" documentId="8_{608ECA8E-A4F4-47CC-9C91-36A056834F4A}" xr6:coauthVersionLast="47" xr6:coauthVersionMax="47" xr10:uidLastSave="{00000000-0000-0000-0000-000000000000}"/>
  <bookViews>
    <workbookView xWindow="-120" yWindow="-120" windowWidth="29040" windowHeight="15720" xr2:uid="{DD9AB8DC-6C82-4D1C-9666-F340656D56BE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3" i="1" l="1"/>
  <c r="F43" i="1" s="1"/>
  <c r="B43" i="1"/>
  <c r="C42" i="1"/>
  <c r="E42" i="1" s="1"/>
  <c r="F41" i="1"/>
  <c r="E41" i="1"/>
  <c r="D41" i="1"/>
  <c r="C40" i="1"/>
  <c r="C44" i="1" s="1"/>
  <c r="B40" i="1"/>
  <c r="E39" i="1"/>
  <c r="D39" i="1"/>
  <c r="C36" i="1"/>
  <c r="F36" i="1" s="1"/>
  <c r="B36" i="1"/>
  <c r="C34" i="1"/>
  <c r="D34" i="1" s="1"/>
  <c r="B34" i="1"/>
  <c r="F33" i="1"/>
  <c r="E33" i="1"/>
  <c r="D33" i="1"/>
  <c r="C32" i="1"/>
  <c r="B32" i="1"/>
  <c r="E31" i="1"/>
  <c r="D31" i="1"/>
  <c r="C28" i="1"/>
  <c r="F28" i="1" s="1"/>
  <c r="B28" i="1"/>
  <c r="C27" i="1"/>
  <c r="F26" i="1"/>
  <c r="E26" i="1"/>
  <c r="D26" i="1"/>
  <c r="C25" i="1"/>
  <c r="C29" i="1" s="1"/>
  <c r="E24" i="1"/>
  <c r="D24" i="1"/>
  <c r="C21" i="1"/>
  <c r="F21" i="1" s="1"/>
  <c r="C20" i="1"/>
  <c r="B20" i="1"/>
  <c r="F19" i="1"/>
  <c r="E19" i="1"/>
  <c r="D19" i="1"/>
  <c r="C18" i="1"/>
  <c r="C22" i="1" s="1"/>
  <c r="E17" i="1"/>
  <c r="F17" i="1" s="1"/>
  <c r="D17" i="1"/>
  <c r="C14" i="1"/>
  <c r="F14" i="1" s="1"/>
  <c r="B14" i="1"/>
  <c r="C13" i="1"/>
  <c r="E13" i="1" s="1"/>
  <c r="B13" i="1"/>
  <c r="C12" i="1"/>
  <c r="F12" i="1" s="1"/>
  <c r="B12" i="1"/>
  <c r="C11" i="1"/>
  <c r="C15" i="1" s="1"/>
  <c r="B11" i="1"/>
  <c r="E10" i="1"/>
  <c r="F10" i="1" s="1"/>
  <c r="B10" i="1" s="1"/>
  <c r="B15" i="1" s="1"/>
  <c r="D10" i="1"/>
  <c r="C7" i="1"/>
  <c r="F7" i="1" s="1"/>
  <c r="B7" i="1"/>
  <c r="F6" i="1"/>
  <c r="C6" i="1"/>
  <c r="D6" i="1" s="1"/>
  <c r="C5" i="1"/>
  <c r="B5" i="1" s="1"/>
  <c r="C4" i="1"/>
  <c r="F4" i="1" s="1"/>
  <c r="E3" i="1"/>
  <c r="F3" i="1" s="1"/>
  <c r="D3" i="1"/>
  <c r="B21" i="1" l="1"/>
  <c r="C37" i="1"/>
  <c r="B18" i="1"/>
  <c r="D4" i="1"/>
  <c r="E4" i="1"/>
  <c r="B6" i="1"/>
  <c r="E6" i="1"/>
  <c r="B25" i="1"/>
  <c r="D13" i="1"/>
  <c r="F27" i="1"/>
  <c r="E27" i="1"/>
  <c r="D27" i="1"/>
  <c r="D42" i="1"/>
  <c r="D8" i="1"/>
  <c r="B27" i="1"/>
  <c r="F20" i="1"/>
  <c r="E20" i="1"/>
  <c r="D20" i="1"/>
  <c r="B42" i="1"/>
  <c r="F42" i="1"/>
  <c r="F34" i="1"/>
  <c r="E34" i="1"/>
  <c r="B3" i="1"/>
  <c r="F13" i="1"/>
  <c r="B4" i="1"/>
  <c r="C8" i="1"/>
  <c r="B17" i="1"/>
  <c r="E43" i="1"/>
  <c r="F31" i="1"/>
  <c r="F39" i="1"/>
  <c r="D7" i="1"/>
  <c r="D11" i="1"/>
  <c r="F24" i="1"/>
  <c r="E7" i="1"/>
  <c r="E8" i="1" s="1"/>
  <c r="E11" i="1"/>
  <c r="E15" i="1" s="1"/>
  <c r="D43" i="1"/>
  <c r="D5" i="1"/>
  <c r="F11" i="1"/>
  <c r="F15" i="1" s="1"/>
  <c r="D14" i="1"/>
  <c r="D28" i="1"/>
  <c r="D36" i="1"/>
  <c r="D40" i="1"/>
  <c r="E5" i="1"/>
  <c r="E14" i="1"/>
  <c r="D21" i="1"/>
  <c r="D25" i="1"/>
  <c r="E28" i="1"/>
  <c r="D32" i="1"/>
  <c r="D37" i="1" s="1"/>
  <c r="E36" i="1"/>
  <c r="E37" i="1" s="1"/>
  <c r="E40" i="1"/>
  <c r="F5" i="1"/>
  <c r="F8" i="1" s="1"/>
  <c r="D18" i="1"/>
  <c r="D22" i="1" s="1"/>
  <c r="E21" i="1"/>
  <c r="E25" i="1"/>
  <c r="E29" i="1" s="1"/>
  <c r="E32" i="1"/>
  <c r="F40" i="1"/>
  <c r="E18" i="1"/>
  <c r="F25" i="1"/>
  <c r="F32" i="1"/>
  <c r="D12" i="1"/>
  <c r="F18" i="1"/>
  <c r="F22" i="1" s="1"/>
  <c r="E12" i="1"/>
  <c r="B8" i="1" l="1"/>
  <c r="D15" i="1"/>
  <c r="D29" i="1"/>
  <c r="E22" i="1"/>
  <c r="D44" i="1"/>
  <c r="E44" i="1"/>
  <c r="B22" i="1"/>
  <c r="F44" i="1"/>
  <c r="B39" i="1"/>
  <c r="B44" i="1" s="1"/>
  <c r="F29" i="1"/>
  <c r="B24" i="1"/>
  <c r="B29" i="1" s="1"/>
  <c r="F37" i="1"/>
  <c r="B31" i="1"/>
  <c r="B37" i="1" s="1"/>
</calcChain>
</file>

<file path=xl/sharedStrings.xml><?xml version="1.0" encoding="utf-8"?>
<sst xmlns="http://schemas.openxmlformats.org/spreadsheetml/2006/main" count="75" uniqueCount="20">
  <si>
    <t>Budget Sheet 2025-2026</t>
  </si>
  <si>
    <t>In County-Ind.</t>
  </si>
  <si>
    <t>FA/SP/SU-CLOCK 124%</t>
  </si>
  <si>
    <t>FA/SP 100%</t>
  </si>
  <si>
    <t>SP/SU--FA/SU 74%</t>
  </si>
  <si>
    <t xml:space="preserve">FA-SP 50% </t>
  </si>
  <si>
    <t>SU- 24%</t>
  </si>
  <si>
    <t>Tuition &amp; Fees</t>
  </si>
  <si>
    <t>Room &amp; Board</t>
  </si>
  <si>
    <t>Books and Supplies</t>
  </si>
  <si>
    <t>Travel</t>
  </si>
  <si>
    <t>Misc.</t>
  </si>
  <si>
    <t>Total</t>
  </si>
  <si>
    <t>In County-Dep.</t>
  </si>
  <si>
    <t>Out of County-Ind.</t>
  </si>
  <si>
    <t>Out of County-Dep.</t>
  </si>
  <si>
    <t>Out of State-Ind.</t>
  </si>
  <si>
    <t>Dependent Care</t>
  </si>
  <si>
    <t xml:space="preserve"> </t>
  </si>
  <si>
    <t>Out of State-Dep.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</si>
</sst>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/>
    <xf numFmtId="3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center"/>
    </xf>
    <xf numFmtId="3" fontId="1" fillId="2" borderId="0" xfId="0" applyNumberFormat="1" applyFont="1" applyFill="1" applyAlignment="1">
      <alignment horizontal="center"/>
    </xf>
    <xf numFmtId="3" fontId="2" fillId="0" borderId="0" xfId="0" applyNumberFormat="1" applyFont="1" applyAlignment="1">
      <alignment horizontal="center"/>
    </xf>
    <xf numFmtId="3" fontId="1" fillId="3" borderId="0" xfId="0" applyNumberFormat="1" applyFont="1" applyFill="1" applyAlignment="1">
      <alignment horizontal="center"/>
    </xf>
    <xf numFmtId="3" fontId="1" fillId="4" borderId="0" xfId="0" applyNumberFormat="1" applyFont="1" applyFill="1" applyAlignment="1">
      <alignment horizontal="center"/>
    </xf>
    <xf numFmtId="3" fontId="1" fillId="5" borderId="0" xfId="0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  <xf numFmtId="3" fontId="1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" fontId="1" fillId="3" borderId="0" xfId="0" applyNumberFormat="1" applyFont="1" applyFill="1" applyAlignment="1">
      <alignment horizontal="center"/>
    </xf>
    <xf numFmtId="1" fontId="1" fillId="0" borderId="0" xfId="0" applyNumberFormat="1" applyFont="1" applyAlignment="1">
      <alignment horizontal="center"/>
    </xf>
    <xf numFmtId="6" fontId="1" fillId="5" borderId="0" xfId="0" applyNumberFormat="1" applyFont="1" applyFill="1" applyAlignment="1">
      <alignment horizontal="center"/>
    </xf>
    <xf numFmtId="0" fontId="1" fillId="5" borderId="0" xfId="0" applyFont="1" applyFill="1" applyAlignment="1">
      <alignment horizontal="center"/>
    </xf>
    <xf numFmtId="164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omaxje/Downloads/COA25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A 25-26"/>
      <sheetName val="Tuition &amp; Fees &amp; Books"/>
      <sheetName val="Room &amp; Board"/>
      <sheetName val="Travel"/>
      <sheetName val="MISC"/>
    </sheetNames>
    <sheetDataSet>
      <sheetData sheetId="0"/>
      <sheetData sheetId="1">
        <row r="1241">
          <cell r="E1241">
            <v>894.49092063491901</v>
          </cell>
        </row>
      </sheetData>
      <sheetData sheetId="2">
        <row r="15">
          <cell r="G15">
            <v>7867.9102500000008</v>
          </cell>
        </row>
        <row r="19">
          <cell r="G19">
            <v>3136.8690000000001</v>
          </cell>
        </row>
      </sheetData>
      <sheetData sheetId="3">
        <row r="11">
          <cell r="K11">
            <v>1008</v>
          </cell>
        </row>
        <row r="12">
          <cell r="K12">
            <v>2688</v>
          </cell>
        </row>
        <row r="13">
          <cell r="K13">
            <v>1848</v>
          </cell>
        </row>
      </sheetData>
      <sheetData sheetId="4">
        <row r="2">
          <cell r="D2">
            <v>1200</v>
          </cell>
        </row>
        <row r="4">
          <cell r="D4">
            <v>1600</v>
          </cell>
        </row>
        <row r="6">
          <cell r="D6">
            <v>2000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035D1-4AD1-4792-AB7D-75B252C71A5B}">
  <dimension ref="A1:F44"/>
  <sheetViews>
    <sheetView tabSelected="1" workbookViewId="0">
      <selection activeCell="H12" sqref="H12"/>
    </sheetView>
  </sheetViews>
  <sheetFormatPr defaultRowHeight="15" x14ac:dyDescent="0.25"/>
  <cols>
    <col min="1" max="1" width="23" customWidth="1"/>
    <col min="2" max="2" width="14.28515625" customWidth="1"/>
    <col min="3" max="3" width="16.140625" customWidth="1"/>
    <col min="4" max="4" width="23" customWidth="1"/>
    <col min="5" max="5" width="14.140625" customWidth="1"/>
    <col min="6" max="6" width="13.140625" customWidth="1"/>
  </cols>
  <sheetData>
    <row r="1" spans="1:6" ht="15.75" thickBot="1" x14ac:dyDescent="0.3">
      <c r="A1" s="1" t="s">
        <v>0</v>
      </c>
      <c r="B1" s="1"/>
      <c r="C1" s="1"/>
      <c r="D1" s="1"/>
      <c r="E1" s="1"/>
      <c r="F1" s="1"/>
    </row>
    <row r="2" spans="1:6" ht="15.75" thickBot="1" x14ac:dyDescent="0.3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</row>
    <row r="3" spans="1:6" x14ac:dyDescent="0.25">
      <c r="A3" s="6" t="s">
        <v>7</v>
      </c>
      <c r="B3" s="7">
        <f>C3+F3</f>
        <v>8743.5</v>
      </c>
      <c r="C3" s="8">
        <v>5829</v>
      </c>
      <c r="D3" s="9">
        <f>C3</f>
        <v>5829</v>
      </c>
      <c r="E3" s="7">
        <f>C3*0.5</f>
        <v>2914.5</v>
      </c>
      <c r="F3" s="7">
        <f>E3</f>
        <v>2914.5</v>
      </c>
    </row>
    <row r="4" spans="1:6" x14ac:dyDescent="0.25">
      <c r="A4" s="6" t="s">
        <v>8</v>
      </c>
      <c r="B4" s="7">
        <f>C4*1.24</f>
        <v>9756.2087100000008</v>
      </c>
      <c r="C4" s="10">
        <f>'[1]Room &amp; Board'!G15</f>
        <v>7867.9102500000008</v>
      </c>
      <c r="D4" s="7">
        <f>C4*0.74</f>
        <v>5822.2535850000004</v>
      </c>
      <c r="E4" s="7">
        <f t="shared" ref="E4:E7" si="0">C4*0.5</f>
        <v>3933.9551250000004</v>
      </c>
      <c r="F4" s="7">
        <f>C4*0.24</f>
        <v>1888.2984600000002</v>
      </c>
    </row>
    <row r="5" spans="1:6" x14ac:dyDescent="0.25">
      <c r="A5" s="6" t="s">
        <v>9</v>
      </c>
      <c r="B5" s="7">
        <f t="shared" ref="B5:B7" si="1">C5*1.24</f>
        <v>1109.1687415872996</v>
      </c>
      <c r="C5" s="11">
        <f>'[1]Tuition &amp; Fees &amp; Books'!E1241</f>
        <v>894.49092063491901</v>
      </c>
      <c r="D5" s="7">
        <f t="shared" ref="D5:D7" si="2">C5*0.74</f>
        <v>661.92328126984</v>
      </c>
      <c r="E5" s="7">
        <f t="shared" si="0"/>
        <v>447.2454603174595</v>
      </c>
      <c r="F5" s="7">
        <f t="shared" ref="F5:F7" si="3">C5*0.24</f>
        <v>214.67782095238056</v>
      </c>
    </row>
    <row r="6" spans="1:6" x14ac:dyDescent="0.25">
      <c r="A6" s="6" t="s">
        <v>10</v>
      </c>
      <c r="B6" s="7">
        <f t="shared" si="1"/>
        <v>1249.92</v>
      </c>
      <c r="C6" s="12">
        <f>[1]Travel!K11</f>
        <v>1008</v>
      </c>
      <c r="D6" s="7">
        <f t="shared" si="2"/>
        <v>745.92</v>
      </c>
      <c r="E6" s="7">
        <f t="shared" si="0"/>
        <v>504</v>
      </c>
      <c r="F6" s="7">
        <f t="shared" si="3"/>
        <v>241.92</v>
      </c>
    </row>
    <row r="7" spans="1:6" x14ac:dyDescent="0.25">
      <c r="A7" s="6" t="s">
        <v>11</v>
      </c>
      <c r="B7" s="7">
        <f t="shared" si="1"/>
        <v>1488</v>
      </c>
      <c r="C7" s="12">
        <f>[1]MISC!D2</f>
        <v>1200</v>
      </c>
      <c r="D7" s="7">
        <f t="shared" si="2"/>
        <v>888</v>
      </c>
      <c r="E7" s="7">
        <f t="shared" si="0"/>
        <v>600</v>
      </c>
      <c r="F7" s="7">
        <f t="shared" si="3"/>
        <v>288</v>
      </c>
    </row>
    <row r="8" spans="1:6" ht="15.75" thickBot="1" x14ac:dyDescent="0.3">
      <c r="A8" s="6" t="s">
        <v>12</v>
      </c>
      <c r="B8" s="13">
        <f>SUM(B3:B7)</f>
        <v>22346.797451587299</v>
      </c>
      <c r="C8" s="13">
        <f>SUM(C3:C7)</f>
        <v>16799.401170634919</v>
      </c>
      <c r="D8" s="13">
        <f>SUM(D3:D7)</f>
        <v>13947.09686626984</v>
      </c>
      <c r="E8" s="13">
        <f t="shared" ref="E8:F8" si="4">SUM(E3:E7)</f>
        <v>8399.7005853174596</v>
      </c>
      <c r="F8" s="13">
        <f t="shared" si="4"/>
        <v>5547.3962809523809</v>
      </c>
    </row>
    <row r="9" spans="1:6" ht="15.75" thickBot="1" x14ac:dyDescent="0.3">
      <c r="A9" s="2" t="s">
        <v>13</v>
      </c>
      <c r="B9" s="3" t="s">
        <v>2</v>
      </c>
      <c r="C9" s="4" t="s">
        <v>3</v>
      </c>
      <c r="D9" s="4" t="s">
        <v>4</v>
      </c>
      <c r="E9" s="4" t="s">
        <v>5</v>
      </c>
      <c r="F9" s="5" t="s">
        <v>6</v>
      </c>
    </row>
    <row r="10" spans="1:6" x14ac:dyDescent="0.25">
      <c r="A10" s="6" t="s">
        <v>7</v>
      </c>
      <c r="B10" s="7">
        <f>C10+F10</f>
        <v>8743.5</v>
      </c>
      <c r="C10" s="14">
        <v>5829</v>
      </c>
      <c r="D10" s="15">
        <f>C10</f>
        <v>5829</v>
      </c>
      <c r="E10" s="16">
        <f>C10*0.5</f>
        <v>2914.5</v>
      </c>
      <c r="F10" s="16">
        <f>E10</f>
        <v>2914.5</v>
      </c>
    </row>
    <row r="11" spans="1:6" x14ac:dyDescent="0.25">
      <c r="A11" s="6" t="s">
        <v>8</v>
      </c>
      <c r="B11" s="7">
        <f>C11*1.24</f>
        <v>3889.71756</v>
      </c>
      <c r="C11" s="17">
        <f>'[1]Room &amp; Board'!G19</f>
        <v>3136.8690000000001</v>
      </c>
      <c r="D11" s="7">
        <f>C11*0.74</f>
        <v>2321.2830600000002</v>
      </c>
      <c r="E11" s="16">
        <f t="shared" ref="E11:E14" si="5">C11*0.5</f>
        <v>1568.4345000000001</v>
      </c>
      <c r="F11" s="7">
        <f>C11*0.24</f>
        <v>752.84856000000002</v>
      </c>
    </row>
    <row r="12" spans="1:6" x14ac:dyDescent="0.25">
      <c r="A12" s="6" t="s">
        <v>9</v>
      </c>
      <c r="B12" s="7">
        <f t="shared" ref="B12:B14" si="6">C12*1.24</f>
        <v>1109.1687415872996</v>
      </c>
      <c r="C12" s="18">
        <f>'[1]Tuition &amp; Fees &amp; Books'!E1241</f>
        <v>894.49092063491901</v>
      </c>
      <c r="D12" s="7">
        <f t="shared" ref="D12:D14" si="7">C12*0.74</f>
        <v>661.92328126984</v>
      </c>
      <c r="E12" s="16">
        <f t="shared" si="5"/>
        <v>447.2454603174595</v>
      </c>
      <c r="F12" s="7">
        <f t="shared" ref="F12:F14" si="8">C12*0.24</f>
        <v>214.67782095238056</v>
      </c>
    </row>
    <row r="13" spans="1:6" x14ac:dyDescent="0.25">
      <c r="A13" s="6" t="s">
        <v>10</v>
      </c>
      <c r="B13" s="7">
        <f t="shared" si="6"/>
        <v>1249.92</v>
      </c>
      <c r="C13" s="19">
        <f>[1]Travel!K11</f>
        <v>1008</v>
      </c>
      <c r="D13" s="7">
        <f t="shared" si="7"/>
        <v>745.92</v>
      </c>
      <c r="E13" s="16">
        <f t="shared" si="5"/>
        <v>504</v>
      </c>
      <c r="F13" s="7">
        <f t="shared" si="8"/>
        <v>241.92</v>
      </c>
    </row>
    <row r="14" spans="1:6" x14ac:dyDescent="0.25">
      <c r="A14" s="6" t="s">
        <v>11</v>
      </c>
      <c r="B14" s="7">
        <f t="shared" si="6"/>
        <v>1488</v>
      </c>
      <c r="C14" s="20">
        <f>[1]MISC!D2</f>
        <v>1200</v>
      </c>
      <c r="D14" s="7">
        <f t="shared" si="7"/>
        <v>888</v>
      </c>
      <c r="E14" s="16">
        <f t="shared" si="5"/>
        <v>600</v>
      </c>
      <c r="F14" s="7">
        <f t="shared" si="8"/>
        <v>288</v>
      </c>
    </row>
    <row r="15" spans="1:6" ht="15.75" thickBot="1" x14ac:dyDescent="0.3">
      <c r="A15" s="6" t="s">
        <v>12</v>
      </c>
      <c r="B15" s="7">
        <f>SUM(B10:B14)</f>
        <v>16480.306301587301</v>
      </c>
      <c r="C15" s="7">
        <f>SUM(C10:C14)</f>
        <v>12068.359920634919</v>
      </c>
      <c r="D15" s="7">
        <f>SUM(D10:D14)</f>
        <v>10446.126341269839</v>
      </c>
      <c r="E15" s="7">
        <f t="shared" ref="E15:F15" si="9">SUM(E10:E14)</f>
        <v>6034.1799603174595</v>
      </c>
      <c r="F15" s="7">
        <f t="shared" si="9"/>
        <v>4411.9463809523804</v>
      </c>
    </row>
    <row r="16" spans="1:6" ht="15.75" thickBot="1" x14ac:dyDescent="0.3">
      <c r="A16" s="2" t="s">
        <v>14</v>
      </c>
      <c r="B16" s="3" t="s">
        <v>2</v>
      </c>
      <c r="C16" s="4" t="s">
        <v>3</v>
      </c>
      <c r="D16" s="4" t="s">
        <v>4</v>
      </c>
      <c r="E16" s="4" t="s">
        <v>5</v>
      </c>
      <c r="F16" s="5" t="s">
        <v>6</v>
      </c>
    </row>
    <row r="17" spans="1:6" x14ac:dyDescent="0.25">
      <c r="A17" s="6" t="s">
        <v>7</v>
      </c>
      <c r="B17" s="7">
        <f>C17+F17</f>
        <v>10089</v>
      </c>
      <c r="C17" s="14">
        <v>6726</v>
      </c>
      <c r="D17" s="9">
        <f>C17</f>
        <v>6726</v>
      </c>
      <c r="E17" s="7">
        <f>C17*0.5</f>
        <v>3363</v>
      </c>
      <c r="F17" s="7">
        <f>E17</f>
        <v>3363</v>
      </c>
    </row>
    <row r="18" spans="1:6" x14ac:dyDescent="0.25">
      <c r="A18" s="6" t="s">
        <v>8</v>
      </c>
      <c r="B18" s="7">
        <f>C18*1.24</f>
        <v>9756.2087100000008</v>
      </c>
      <c r="C18" s="14">
        <f>'[1]Room &amp; Board'!G15</f>
        <v>7867.9102500000008</v>
      </c>
      <c r="D18" s="7">
        <f>C18*0.74</f>
        <v>5822.2535850000004</v>
      </c>
      <c r="E18" s="7">
        <f t="shared" ref="E18:E21" si="10">C18*0.5</f>
        <v>3933.9551250000004</v>
      </c>
      <c r="F18" s="7">
        <f>C18*0.24</f>
        <v>1888.2984600000002</v>
      </c>
    </row>
    <row r="19" spans="1:6" x14ac:dyDescent="0.25">
      <c r="A19" s="6" t="s">
        <v>9</v>
      </c>
      <c r="B19" s="7">
        <v>1109</v>
      </c>
      <c r="C19" s="14">
        <v>894</v>
      </c>
      <c r="D19" s="7">
        <f t="shared" ref="D19:D21" si="11">C19*0.74</f>
        <v>661.56</v>
      </c>
      <c r="E19" s="7">
        <f t="shared" si="10"/>
        <v>447</v>
      </c>
      <c r="F19" s="7">
        <f t="shared" ref="F19:F21" si="12">C19*0.24</f>
        <v>214.56</v>
      </c>
    </row>
    <row r="20" spans="1:6" x14ac:dyDescent="0.25">
      <c r="A20" s="6" t="s">
        <v>10</v>
      </c>
      <c r="B20" s="7">
        <f t="shared" ref="B20:B21" si="13">C20*1.24</f>
        <v>3333.12</v>
      </c>
      <c r="C20" s="14">
        <f>[1]Travel!K12</f>
        <v>2688</v>
      </c>
      <c r="D20" s="7">
        <f t="shared" si="11"/>
        <v>1989.12</v>
      </c>
      <c r="E20" s="7">
        <f t="shared" si="10"/>
        <v>1344</v>
      </c>
      <c r="F20" s="7">
        <f t="shared" si="12"/>
        <v>645.12</v>
      </c>
    </row>
    <row r="21" spans="1:6" x14ac:dyDescent="0.25">
      <c r="A21" s="6" t="s">
        <v>11</v>
      </c>
      <c r="B21" s="7">
        <f t="shared" si="13"/>
        <v>1984</v>
      </c>
      <c r="C21" s="14">
        <f>[1]MISC!D4</f>
        <v>1600</v>
      </c>
      <c r="D21" s="7">
        <f t="shared" si="11"/>
        <v>1184</v>
      </c>
      <c r="E21" s="7">
        <f t="shared" si="10"/>
        <v>800</v>
      </c>
      <c r="F21" s="7">
        <f t="shared" si="12"/>
        <v>384</v>
      </c>
    </row>
    <row r="22" spans="1:6" ht="15.75" thickBot="1" x14ac:dyDescent="0.3">
      <c r="A22" s="6" t="s">
        <v>12</v>
      </c>
      <c r="B22" s="21">
        <f>SUM(B17:B21)</f>
        <v>26271.328709999998</v>
      </c>
      <c r="C22" s="21">
        <f>SUM(C17:C21)</f>
        <v>19775.910250000001</v>
      </c>
      <c r="D22" s="21">
        <f t="shared" ref="D22:F22" si="14">SUM(D17:D21)</f>
        <v>16382.933584999999</v>
      </c>
      <c r="E22" s="21">
        <f t="shared" si="14"/>
        <v>9887.9551250000004</v>
      </c>
      <c r="F22" s="21">
        <f t="shared" si="14"/>
        <v>6494.9784600000003</v>
      </c>
    </row>
    <row r="23" spans="1:6" ht="15.75" thickBot="1" x14ac:dyDescent="0.3">
      <c r="A23" s="2" t="s">
        <v>15</v>
      </c>
      <c r="B23" s="3" t="s">
        <v>2</v>
      </c>
      <c r="C23" s="4" t="s">
        <v>3</v>
      </c>
      <c r="D23" s="4" t="s">
        <v>4</v>
      </c>
      <c r="E23" s="4" t="s">
        <v>5</v>
      </c>
      <c r="F23" s="5" t="s">
        <v>6</v>
      </c>
    </row>
    <row r="24" spans="1:6" x14ac:dyDescent="0.25">
      <c r="A24" s="6" t="s">
        <v>7</v>
      </c>
      <c r="B24" s="7">
        <f>C24+F24</f>
        <v>10089</v>
      </c>
      <c r="C24" s="14">
        <v>6726</v>
      </c>
      <c r="D24" s="7">
        <f>C24</f>
        <v>6726</v>
      </c>
      <c r="E24" s="7">
        <f>C24*0.5</f>
        <v>3363</v>
      </c>
      <c r="F24" s="7">
        <f>E24</f>
        <v>3363</v>
      </c>
    </row>
    <row r="25" spans="1:6" x14ac:dyDescent="0.25">
      <c r="A25" s="6" t="s">
        <v>8</v>
      </c>
      <c r="B25" s="7">
        <f>C25*1.24</f>
        <v>3889.71756</v>
      </c>
      <c r="C25" s="14">
        <f>'[1]Room &amp; Board'!G19</f>
        <v>3136.8690000000001</v>
      </c>
      <c r="D25" s="7">
        <f>C25*0.74</f>
        <v>2321.2830600000002</v>
      </c>
      <c r="E25" s="7">
        <f t="shared" ref="E25:E28" si="15">C25*0.5</f>
        <v>1568.4345000000001</v>
      </c>
      <c r="F25" s="7">
        <f>C25*0.24</f>
        <v>752.84856000000002</v>
      </c>
    </row>
    <row r="26" spans="1:6" x14ac:dyDescent="0.25">
      <c r="A26" s="6" t="s">
        <v>9</v>
      </c>
      <c r="B26" s="7">
        <v>1109</v>
      </c>
      <c r="C26" s="14">
        <v>894</v>
      </c>
      <c r="D26" s="7">
        <f t="shared" ref="D26:D28" si="16">C26*0.74</f>
        <v>661.56</v>
      </c>
      <c r="E26" s="7">
        <f t="shared" si="15"/>
        <v>447</v>
      </c>
      <c r="F26" s="7">
        <f t="shared" ref="F26:F28" si="17">C26*0.24</f>
        <v>214.56</v>
      </c>
    </row>
    <row r="27" spans="1:6" x14ac:dyDescent="0.25">
      <c r="A27" s="6" t="s">
        <v>10</v>
      </c>
      <c r="B27" s="7">
        <f t="shared" ref="B27:B28" si="18">C27*1.24</f>
        <v>3333.12</v>
      </c>
      <c r="C27" s="14">
        <f>[1]Travel!K12</f>
        <v>2688</v>
      </c>
      <c r="D27" s="7">
        <f t="shared" si="16"/>
        <v>1989.12</v>
      </c>
      <c r="E27" s="7">
        <f t="shared" si="15"/>
        <v>1344</v>
      </c>
      <c r="F27" s="7">
        <f t="shared" si="17"/>
        <v>645.12</v>
      </c>
    </row>
    <row r="28" spans="1:6" x14ac:dyDescent="0.25">
      <c r="A28" s="6" t="s">
        <v>11</v>
      </c>
      <c r="B28" s="7">
        <f t="shared" si="18"/>
        <v>1984</v>
      </c>
      <c r="C28" s="14">
        <f>[1]MISC!D4</f>
        <v>1600</v>
      </c>
      <c r="D28" s="7">
        <f t="shared" si="16"/>
        <v>1184</v>
      </c>
      <c r="E28" s="7">
        <f t="shared" si="15"/>
        <v>800</v>
      </c>
      <c r="F28" s="7">
        <f t="shared" si="17"/>
        <v>384</v>
      </c>
    </row>
    <row r="29" spans="1:6" ht="15.75" thickBot="1" x14ac:dyDescent="0.3">
      <c r="A29" s="6" t="s">
        <v>12</v>
      </c>
      <c r="B29" s="13">
        <f>SUM(B24:B28)</f>
        <v>20404.83756</v>
      </c>
      <c r="C29" s="13">
        <f>SUM(C24:C28)</f>
        <v>15044.869000000001</v>
      </c>
      <c r="D29" s="13">
        <f t="shared" ref="D29:F29" si="19">SUM(D24:D28)</f>
        <v>12881.963059999998</v>
      </c>
      <c r="E29" s="13">
        <f t="shared" si="19"/>
        <v>7522.4345000000003</v>
      </c>
      <c r="F29" s="13">
        <f t="shared" si="19"/>
        <v>5359.5285600000007</v>
      </c>
    </row>
    <row r="30" spans="1:6" ht="15.75" thickBot="1" x14ac:dyDescent="0.3">
      <c r="A30" s="2" t="s">
        <v>16</v>
      </c>
      <c r="B30" s="3" t="s">
        <v>2</v>
      </c>
      <c r="C30" s="4" t="s">
        <v>3</v>
      </c>
      <c r="D30" s="4" t="s">
        <v>4</v>
      </c>
      <c r="E30" s="4" t="s">
        <v>5</v>
      </c>
      <c r="F30" s="5" t="s">
        <v>6</v>
      </c>
    </row>
    <row r="31" spans="1:6" x14ac:dyDescent="0.25">
      <c r="A31" s="6" t="s">
        <v>7</v>
      </c>
      <c r="B31" s="7">
        <f>C31+F31</f>
        <v>13789.5</v>
      </c>
      <c r="C31" s="14">
        <v>9193</v>
      </c>
      <c r="D31" s="7">
        <f>C31</f>
        <v>9193</v>
      </c>
      <c r="E31" s="7">
        <f>C31*0.5</f>
        <v>4596.5</v>
      </c>
      <c r="F31" s="7">
        <f>E31</f>
        <v>4596.5</v>
      </c>
    </row>
    <row r="32" spans="1:6" x14ac:dyDescent="0.25">
      <c r="A32" s="6" t="s">
        <v>8</v>
      </c>
      <c r="B32" s="7">
        <f>C32*1.24</f>
        <v>9756.2087100000008</v>
      </c>
      <c r="C32" s="14">
        <f>'[1]Room &amp; Board'!G15</f>
        <v>7867.9102500000008</v>
      </c>
      <c r="D32" s="7">
        <f>C32*0.74</f>
        <v>5822.2535850000004</v>
      </c>
      <c r="E32" s="7">
        <f t="shared" ref="E32:E34" si="20">C32*0.5</f>
        <v>3933.9551250000004</v>
      </c>
      <c r="F32" s="7">
        <f>C32*0.24</f>
        <v>1888.2984600000002</v>
      </c>
    </row>
    <row r="33" spans="1:6" x14ac:dyDescent="0.25">
      <c r="A33" s="6" t="s">
        <v>9</v>
      </c>
      <c r="B33" s="7">
        <v>1109</v>
      </c>
      <c r="C33" s="14">
        <v>894</v>
      </c>
      <c r="D33" s="7">
        <f t="shared" ref="D33:D36" si="21">C33*0.74</f>
        <v>661.56</v>
      </c>
      <c r="E33" s="7">
        <f t="shared" si="20"/>
        <v>447</v>
      </c>
      <c r="F33" s="7">
        <f t="shared" ref="F33:F34" si="22">C33*0.24</f>
        <v>214.56</v>
      </c>
    </row>
    <row r="34" spans="1:6" x14ac:dyDescent="0.25">
      <c r="A34" s="6" t="s">
        <v>10</v>
      </c>
      <c r="B34" s="7">
        <f t="shared" ref="B34:B36" si="23">C34*1.24</f>
        <v>2291.52</v>
      </c>
      <c r="C34" s="14">
        <f>[1]Travel!K13</f>
        <v>1848</v>
      </c>
      <c r="D34" s="7">
        <f t="shared" si="21"/>
        <v>1367.52</v>
      </c>
      <c r="E34" s="7">
        <f t="shared" si="20"/>
        <v>924</v>
      </c>
      <c r="F34" s="7">
        <f t="shared" si="22"/>
        <v>443.52</v>
      </c>
    </row>
    <row r="35" spans="1:6" x14ac:dyDescent="0.25">
      <c r="A35" s="6" t="s">
        <v>17</v>
      </c>
      <c r="B35" s="7"/>
      <c r="C35" s="14" t="s">
        <v>18</v>
      </c>
      <c r="D35" s="7"/>
      <c r="E35" s="7"/>
      <c r="F35" s="7"/>
    </row>
    <row r="36" spans="1:6" x14ac:dyDescent="0.25">
      <c r="A36" s="6" t="s">
        <v>11</v>
      </c>
      <c r="B36" s="7">
        <f t="shared" si="23"/>
        <v>2480</v>
      </c>
      <c r="C36" s="14">
        <f>[1]MISC!D6</f>
        <v>2000</v>
      </c>
      <c r="D36" s="7">
        <f t="shared" si="21"/>
        <v>1480</v>
      </c>
      <c r="E36" s="7">
        <f t="shared" ref="E36" si="24">C36*0.5</f>
        <v>1000</v>
      </c>
      <c r="F36" s="7">
        <f t="shared" ref="F36" si="25">C36*0.24</f>
        <v>480</v>
      </c>
    </row>
    <row r="37" spans="1:6" ht="15.75" thickBot="1" x14ac:dyDescent="0.3">
      <c r="A37" s="6" t="s">
        <v>12</v>
      </c>
      <c r="B37" s="13">
        <f t="shared" ref="B37:F37" si="26">SUM(B31:B36)</f>
        <v>29426.228709999999</v>
      </c>
      <c r="C37" s="13">
        <f t="shared" si="26"/>
        <v>21802.910250000001</v>
      </c>
      <c r="D37" s="13">
        <f t="shared" si="26"/>
        <v>18524.333585</v>
      </c>
      <c r="E37" s="13">
        <f t="shared" si="26"/>
        <v>10901.455125</v>
      </c>
      <c r="F37" s="13">
        <f t="shared" si="26"/>
        <v>7622.8784599999999</v>
      </c>
    </row>
    <row r="38" spans="1:6" ht="15.75" thickBot="1" x14ac:dyDescent="0.3">
      <c r="A38" s="2" t="s">
        <v>19</v>
      </c>
      <c r="B38" s="3" t="s">
        <v>2</v>
      </c>
      <c r="C38" s="4" t="s">
        <v>3</v>
      </c>
      <c r="D38" s="4" t="s">
        <v>4</v>
      </c>
      <c r="E38" s="4" t="s">
        <v>5</v>
      </c>
      <c r="F38" s="5" t="s">
        <v>6</v>
      </c>
    </row>
    <row r="39" spans="1:6" x14ac:dyDescent="0.25">
      <c r="A39" s="6" t="s">
        <v>7</v>
      </c>
      <c r="B39" s="7">
        <f>C39+F39</f>
        <v>13789.5</v>
      </c>
      <c r="C39" s="14">
        <v>9193</v>
      </c>
      <c r="D39" s="7">
        <f>C39</f>
        <v>9193</v>
      </c>
      <c r="E39" s="7">
        <f>C39*0.5</f>
        <v>4596.5</v>
      </c>
      <c r="F39" s="7">
        <f>E39</f>
        <v>4596.5</v>
      </c>
    </row>
    <row r="40" spans="1:6" x14ac:dyDescent="0.25">
      <c r="A40" s="6" t="s">
        <v>8</v>
      </c>
      <c r="B40" s="7">
        <f>C40*1.24</f>
        <v>3889.71756</v>
      </c>
      <c r="C40" s="14">
        <f>'[1]Room &amp; Board'!G19</f>
        <v>3136.8690000000001</v>
      </c>
      <c r="D40" s="7">
        <f>C40*0.74</f>
        <v>2321.2830600000002</v>
      </c>
      <c r="E40" s="7">
        <f t="shared" ref="E40:E43" si="27">C40*0.5</f>
        <v>1568.4345000000001</v>
      </c>
      <c r="F40" s="7">
        <f>C40*0.24</f>
        <v>752.84856000000002</v>
      </c>
    </row>
    <row r="41" spans="1:6" x14ac:dyDescent="0.25">
      <c r="A41" s="6" t="s">
        <v>9</v>
      </c>
      <c r="B41" s="7">
        <v>1109</v>
      </c>
      <c r="C41" s="14">
        <v>894</v>
      </c>
      <c r="D41" s="7">
        <f t="shared" ref="D41:D43" si="28">C41*0.74</f>
        <v>661.56</v>
      </c>
      <c r="E41" s="7">
        <f t="shared" si="27"/>
        <v>447</v>
      </c>
      <c r="F41" s="7">
        <f t="shared" ref="F41:F43" si="29">C41*0.24</f>
        <v>214.56</v>
      </c>
    </row>
    <row r="42" spans="1:6" x14ac:dyDescent="0.25">
      <c r="A42" s="6" t="s">
        <v>10</v>
      </c>
      <c r="B42" s="7">
        <f t="shared" ref="B42:B43" si="30">C42*1.24</f>
        <v>2291.52</v>
      </c>
      <c r="C42" s="14">
        <f>[1]Travel!K13</f>
        <v>1848</v>
      </c>
      <c r="D42" s="7">
        <f t="shared" si="28"/>
        <v>1367.52</v>
      </c>
      <c r="E42" s="7">
        <f t="shared" si="27"/>
        <v>924</v>
      </c>
      <c r="F42" s="7">
        <f t="shared" si="29"/>
        <v>443.52</v>
      </c>
    </row>
    <row r="43" spans="1:6" x14ac:dyDescent="0.25">
      <c r="A43" s="6" t="s">
        <v>11</v>
      </c>
      <c r="B43" s="7">
        <f t="shared" si="30"/>
        <v>2480</v>
      </c>
      <c r="C43" s="14">
        <f>[1]MISC!D6</f>
        <v>2000</v>
      </c>
      <c r="D43" s="7">
        <f t="shared" si="28"/>
        <v>1480</v>
      </c>
      <c r="E43" s="7">
        <f t="shared" si="27"/>
        <v>1000</v>
      </c>
      <c r="F43" s="7">
        <f t="shared" si="29"/>
        <v>480</v>
      </c>
    </row>
    <row r="44" spans="1:6" x14ac:dyDescent="0.25">
      <c r="A44" s="6" t="s">
        <v>12</v>
      </c>
      <c r="B44" s="13">
        <f>SUM(B39:B43)</f>
        <v>23559.737560000001</v>
      </c>
      <c r="C44" s="13">
        <f>SUM(C39:C43)</f>
        <v>17071.868999999999</v>
      </c>
      <c r="D44" s="13">
        <f t="shared" ref="D44:F44" si="31">SUM(D39:D43)</f>
        <v>15023.36306</v>
      </c>
      <c r="E44" s="13">
        <f t="shared" si="31"/>
        <v>8535.9344999999994</v>
      </c>
      <c r="F44" s="13">
        <f t="shared" si="31"/>
        <v>6487.4285600000003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E. Lomax</dc:creator>
  <cp:lastModifiedBy>John E. Lomax</cp:lastModifiedBy>
  <dcterms:created xsi:type="dcterms:W3CDTF">2025-11-03T15:31:32Z</dcterms:created>
  <dcterms:modified xsi:type="dcterms:W3CDTF">2025-11-03T15:33:01Z</dcterms:modified>
</cp:coreProperties>
</file>